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6" sheetId="1" r:id="rId1"/>
  </sheets>
  <externalReferences>
    <externalReference r:id="rId4"/>
    <externalReference r:id="rId5"/>
  </externalReferences>
  <definedNames>
    <definedName name="_xlnm.Print_Area" localSheetId="0">'2016'!$B$1:$I$40</definedName>
  </definedNames>
  <calcPr fullCalcOnLoad="1"/>
</workbook>
</file>

<file path=xl/sharedStrings.xml><?xml version="1.0" encoding="utf-8"?>
<sst xmlns="http://schemas.openxmlformats.org/spreadsheetml/2006/main" count="51" uniqueCount="43">
  <si>
    <t>REPARTICION:</t>
  </si>
  <si>
    <t>NOMENCLADOR:</t>
  </si>
  <si>
    <t>EJERCICIO:</t>
  </si>
  <si>
    <t>TRIMESTRE:</t>
  </si>
  <si>
    <t>PARTIDAS</t>
  </si>
  <si>
    <t>TOTALES</t>
  </si>
  <si>
    <t>ANEXO 2 BIS:</t>
  </si>
  <si>
    <t>COMPROMISOS CONTRAIDOS EN EL TRIMIESTRE</t>
  </si>
  <si>
    <t>DEVENGADO EN EL TRIMESTRE</t>
  </si>
  <si>
    <t>MANDADO 
A PAGAR EN EL TRIMESTRE</t>
  </si>
  <si>
    <t>VARIACION DEUDA EXIGIBLE EN EL TRIMESTRE</t>
  </si>
  <si>
    <t>6=3-4</t>
  </si>
  <si>
    <t>7=4-5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</si>
  <si>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</si>
  <si>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</si>
  <si>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</si>
  <si>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</si>
  <si>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</si>
  <si>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</si>
  <si>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</si>
  <si>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</si>
  <si>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</si>
  <si>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</si>
  <si>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</si>
  <si>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</si>
  <si>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</si>
  <si>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DE LA EJECUCION DEL PRESUPUESTO CON RELACION A LOS 
CREDITOS CORRESPONDIENTES AL TRIMESTRE</t>
  </si>
  <si>
    <t>PAGADO EN 
EL TRIMESTRE</t>
  </si>
  <si>
    <t>UNIDAD COORD. DE PROGRAMAS Y PROYECTOS (DGE)</t>
  </si>
  <si>
    <t>AMORT. DEUDA FLOTANTE</t>
  </si>
  <si>
    <t>VARIACION RESIDUOS PASIVOS EN EL TRIMESTRE</t>
  </si>
  <si>
    <t>Locación de Obra</t>
  </si>
  <si>
    <t>CONTRIB.DE ORG. DESC.</t>
  </si>
  <si>
    <t xml:space="preserve"> </t>
  </si>
  <si>
    <t>Total 41201</t>
  </si>
  <si>
    <t>Total 41301</t>
  </si>
  <si>
    <t>Total 41303</t>
  </si>
  <si>
    <t>Total 41305</t>
  </si>
  <si>
    <t>Total 43104</t>
  </si>
  <si>
    <t>Total 51201</t>
  </si>
  <si>
    <t>Total 51101</t>
  </si>
  <si>
    <t>Total 55203</t>
  </si>
  <si>
    <t>2do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</si>
</sst>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u val="single"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5" xfId="0" applyFont="1" applyBorder="1" applyAlignment="1">
      <alignment horizontal="left" indent="2"/>
    </xf>
    <xf numFmtId="0" fontId="4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4" fontId="4" fillId="0" borderId="15" xfId="0" applyNumberFormat="1" applyFont="1" applyBorder="1" applyAlignment="1">
      <alignment/>
    </xf>
    <xf numFmtId="44" fontId="5" fillId="0" borderId="15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4" fontId="4" fillId="0" borderId="0" xfId="0" applyNumberFormat="1" applyFont="1" applyFill="1" applyAlignment="1">
      <alignment/>
    </xf>
    <xf numFmtId="44" fontId="4" fillId="0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4" fontId="4" fillId="0" borderId="1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indent="2"/>
    </xf>
    <xf numFmtId="44" fontId="4" fillId="0" borderId="18" xfId="0" applyNumberFormat="1" applyFont="1" applyFill="1" applyBorder="1" applyAlignment="1">
      <alignment/>
    </xf>
    <xf numFmtId="44" fontId="4" fillId="0" borderId="15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13" fillId="0" borderId="0" xfId="0" applyNumberFormat="1" applyFont="1" applyBorder="1" applyAlignment="1">
      <alignment horizontal="center"/>
    </xf>
    <xf numFmtId="4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4" fontId="4" fillId="0" borderId="2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indent="2"/>
    </xf>
    <xf numFmtId="0" fontId="7" fillId="0" borderId="17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right"/>
    </xf>
    <xf numFmtId="4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44" fontId="4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1&#186;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2&#186;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-03-16 (1)"/>
      <sheetName val="31-03-16 (2)"/>
      <sheetName val="ejec 1er tri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-06-16 (1)"/>
      <sheetName val="30-06-16 (2)"/>
      <sheetName val="31-03-16 (1)"/>
      <sheetName val="31-03-16 (2)"/>
      <sheetName val="ejec 2do trim"/>
    </sheetNames>
    <sheetDataSet>
      <sheetData sheetId="4">
        <row r="3">
          <cell r="A3" t="str">
            <v>Total 41201</v>
          </cell>
          <cell r="B3">
            <v>399619.55</v>
          </cell>
          <cell r="C3">
            <v>142637.55</v>
          </cell>
          <cell r="D3">
            <v>141406.45</v>
          </cell>
          <cell r="E3">
            <v>141406.45</v>
          </cell>
          <cell r="F3">
            <v>141406.45</v>
          </cell>
          <cell r="G3">
            <v>1890136.86</v>
          </cell>
          <cell r="H3">
            <v>154692.66</v>
          </cell>
          <cell r="I3">
            <v>152438.18</v>
          </cell>
          <cell r="J3">
            <v>152438.18</v>
          </cell>
          <cell r="K3">
            <v>152438.18</v>
          </cell>
          <cell r="L3">
            <v>1490517.31</v>
          </cell>
          <cell r="M3">
            <v>12055.110000000015</v>
          </cell>
          <cell r="N3">
            <v>11031.729999999981</v>
          </cell>
          <cell r="O3">
            <v>11031.729999999981</v>
          </cell>
          <cell r="P3">
            <v>11031.729999999981</v>
          </cell>
        </row>
        <row r="4">
          <cell r="A4" t="str">
            <v>Total 41301</v>
          </cell>
          <cell r="B4">
            <v>423939.61000000004</v>
          </cell>
          <cell r="C4">
            <v>305407.16000000003</v>
          </cell>
          <cell r="D4">
            <v>196650.16</v>
          </cell>
          <cell r="E4">
            <v>196650.16</v>
          </cell>
          <cell r="F4">
            <v>189158.16</v>
          </cell>
          <cell r="G4">
            <v>2303318.96</v>
          </cell>
          <cell r="H4">
            <v>1403728.63</v>
          </cell>
          <cell r="I4">
            <v>1099093.2</v>
          </cell>
          <cell r="J4">
            <v>1099093.2</v>
          </cell>
          <cell r="K4">
            <v>1072225.2</v>
          </cell>
          <cell r="L4">
            <v>1879379.3499999999</v>
          </cell>
          <cell r="M4">
            <v>1098321.4699999997</v>
          </cell>
          <cell r="N4">
            <v>902443.0399999999</v>
          </cell>
          <cell r="O4">
            <v>902443.0399999999</v>
          </cell>
          <cell r="P4">
            <v>883067.0399999999</v>
          </cell>
        </row>
        <row r="5">
          <cell r="A5" t="str">
            <v>Total 41305</v>
          </cell>
          <cell r="B5">
            <v>7309432.57</v>
          </cell>
          <cell r="C5">
            <v>4511061.5200000005</v>
          </cell>
          <cell r="D5">
            <v>4503552.590000001</v>
          </cell>
          <cell r="E5">
            <v>4503552.590000001</v>
          </cell>
          <cell r="F5">
            <v>4496289.7</v>
          </cell>
          <cell r="G5">
            <v>10035258.96</v>
          </cell>
          <cell r="H5">
            <v>9315910.22</v>
          </cell>
          <cell r="I5">
            <v>7080226.409999999</v>
          </cell>
          <cell r="J5">
            <v>7080226.409999999</v>
          </cell>
          <cell r="K5">
            <v>7052814.91</v>
          </cell>
          <cell r="L5">
            <v>2725826.3900000006</v>
          </cell>
          <cell r="M5">
            <v>4804848.7</v>
          </cell>
          <cell r="N5">
            <v>2576673.8199999984</v>
          </cell>
          <cell r="O5">
            <v>2576673.8199999984</v>
          </cell>
          <cell r="P5">
            <v>2556525.21</v>
          </cell>
        </row>
        <row r="6">
          <cell r="A6" t="str">
            <v>Total 43104</v>
          </cell>
          <cell r="B6">
            <v>1405383.15</v>
          </cell>
          <cell r="C6">
            <v>55313.5</v>
          </cell>
          <cell r="D6">
            <v>55313.5</v>
          </cell>
          <cell r="E6">
            <v>55313.5</v>
          </cell>
          <cell r="F6">
            <v>0</v>
          </cell>
          <cell r="G6">
            <v>9313186.58</v>
          </cell>
          <cell r="H6">
            <v>5141019.04</v>
          </cell>
          <cell r="I6">
            <v>5119179.04</v>
          </cell>
          <cell r="J6">
            <v>5119179.04</v>
          </cell>
          <cell r="K6">
            <v>5031299.04</v>
          </cell>
          <cell r="L6">
            <v>7907803.43</v>
          </cell>
          <cell r="M6">
            <v>5085705.54</v>
          </cell>
          <cell r="N6">
            <v>5063865.54</v>
          </cell>
          <cell r="O6">
            <v>5063865.54</v>
          </cell>
          <cell r="P6">
            <v>5031299.04</v>
          </cell>
        </row>
        <row r="7">
          <cell r="A7" t="str">
            <v>Total 44101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Total 51101</v>
          </cell>
          <cell r="B8">
            <v>18955172.93</v>
          </cell>
          <cell r="C8">
            <v>196299.93</v>
          </cell>
          <cell r="D8">
            <v>0</v>
          </cell>
          <cell r="E8">
            <v>0</v>
          </cell>
          <cell r="F8">
            <v>0</v>
          </cell>
          <cell r="G8">
            <v>19105425</v>
          </cell>
          <cell r="H8">
            <v>15660405</v>
          </cell>
          <cell r="I8">
            <v>3223205</v>
          </cell>
          <cell r="J8">
            <v>3223205</v>
          </cell>
          <cell r="K8">
            <v>3178165</v>
          </cell>
          <cell r="L8">
            <v>150252.0700000003</v>
          </cell>
          <cell r="M8">
            <v>15464105.07</v>
          </cell>
          <cell r="N8">
            <v>3223205</v>
          </cell>
          <cell r="O8">
            <v>3223205</v>
          </cell>
          <cell r="P8">
            <v>3178165</v>
          </cell>
        </row>
        <row r="9">
          <cell r="A9" t="str">
            <v>Total 51201</v>
          </cell>
          <cell r="B9">
            <v>28887797.25</v>
          </cell>
          <cell r="C9">
            <v>28887797.25</v>
          </cell>
          <cell r="D9">
            <v>3540275.8</v>
          </cell>
          <cell r="E9">
            <v>3540275.8</v>
          </cell>
          <cell r="F9">
            <v>3540275.8</v>
          </cell>
          <cell r="G9">
            <v>31740877.1</v>
          </cell>
          <cell r="H9">
            <v>31630742.19</v>
          </cell>
          <cell r="I9">
            <v>19124332.13</v>
          </cell>
          <cell r="J9">
            <v>19124332.13</v>
          </cell>
          <cell r="K9">
            <v>19124332.13</v>
          </cell>
          <cell r="L9">
            <v>2853079.8500000015</v>
          </cell>
          <cell r="M9">
            <v>2742944.9400000013</v>
          </cell>
          <cell r="N9">
            <v>15584056.329999998</v>
          </cell>
          <cell r="O9">
            <v>15584056.329999998</v>
          </cell>
          <cell r="P9">
            <v>15584056.329999998</v>
          </cell>
        </row>
        <row r="10">
          <cell r="A10" t="str">
            <v>Total 55203</v>
          </cell>
          <cell r="B10">
            <v>1120285.79</v>
          </cell>
          <cell r="C10">
            <v>246943.13</v>
          </cell>
          <cell r="D10">
            <v>246943.13</v>
          </cell>
          <cell r="E10">
            <v>246943.13</v>
          </cell>
          <cell r="F10">
            <v>0</v>
          </cell>
          <cell r="G10">
            <v>7145194.33</v>
          </cell>
          <cell r="H10">
            <v>1372925.79</v>
          </cell>
          <cell r="I10">
            <v>1372925.79</v>
          </cell>
          <cell r="J10">
            <v>1372925.79</v>
          </cell>
          <cell r="K10">
            <v>1099396.53</v>
          </cell>
          <cell r="L10">
            <v>6024908.54</v>
          </cell>
          <cell r="M10">
            <v>1125982.6600000001</v>
          </cell>
          <cell r="N10">
            <v>1125982.6600000001</v>
          </cell>
          <cell r="O10">
            <v>1125982.6600000001</v>
          </cell>
          <cell r="P10">
            <v>1099396.53</v>
          </cell>
        </row>
        <row r="11">
          <cell r="A11" t="str">
            <v>Total 74101</v>
          </cell>
          <cell r="B11">
            <v>150827.39</v>
          </cell>
          <cell r="C11">
            <v>150827.39</v>
          </cell>
          <cell r="D11">
            <v>150827.39</v>
          </cell>
          <cell r="E11">
            <v>150827.39</v>
          </cell>
          <cell r="F11">
            <v>150827.39</v>
          </cell>
          <cell r="G11">
            <v>239526.32</v>
          </cell>
          <cell r="H11">
            <v>239526.32</v>
          </cell>
          <cell r="I11">
            <v>239526.32</v>
          </cell>
          <cell r="J11">
            <v>239526.32</v>
          </cell>
          <cell r="K11">
            <v>239526.32</v>
          </cell>
          <cell r="L11">
            <v>88698.93</v>
          </cell>
          <cell r="M11">
            <v>88698.93</v>
          </cell>
          <cell r="N11">
            <v>88698.93</v>
          </cell>
          <cell r="O11">
            <v>88698.93</v>
          </cell>
          <cell r="P11">
            <v>88698.93</v>
          </cell>
        </row>
        <row r="12">
          <cell r="A12" t="str">
            <v>Total 74102</v>
          </cell>
          <cell r="B12">
            <v>5948625.3100000005</v>
          </cell>
          <cell r="C12">
            <v>5948625.3100000005</v>
          </cell>
          <cell r="D12">
            <v>5948625.3100000005</v>
          </cell>
          <cell r="E12">
            <v>5948625.3100000005</v>
          </cell>
          <cell r="F12">
            <v>5948625.3100000005</v>
          </cell>
          <cell r="G12">
            <v>8051270.64</v>
          </cell>
          <cell r="H12">
            <v>8051270.64</v>
          </cell>
          <cell r="I12">
            <v>8051270.64</v>
          </cell>
          <cell r="J12">
            <v>8051270.64</v>
          </cell>
          <cell r="K12">
            <v>8051270.64</v>
          </cell>
          <cell r="L12">
            <v>2102645.329999999</v>
          </cell>
          <cell r="M12">
            <v>2102645.329999999</v>
          </cell>
          <cell r="N12">
            <v>2102645.329999999</v>
          </cell>
          <cell r="O12">
            <v>2102645.329999999</v>
          </cell>
          <cell r="P12">
            <v>2102645.329999999</v>
          </cell>
        </row>
        <row r="13">
          <cell r="A13" t="str">
            <v>Total 74103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Total 74104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tabSelected="1" workbookViewId="0" topLeftCell="A1">
      <selection activeCell="C29" sqref="C29"/>
    </sheetView>
  </sheetViews>
  <sheetFormatPr defaultColWidth="11.421875" defaultRowHeight="12.75"/>
  <cols>
    <col min="1" max="1" width="11.421875" style="1" customWidth="1"/>
    <col min="2" max="2" width="22.140625" style="1" customWidth="1"/>
    <col min="3" max="3" width="18.8515625" style="1" customWidth="1"/>
    <col min="4" max="4" width="17.57421875" style="1" customWidth="1"/>
    <col min="5" max="5" width="17.00390625" style="1" customWidth="1"/>
    <col min="6" max="6" width="16.8515625" style="1" customWidth="1"/>
    <col min="7" max="7" width="17.28125" style="1" customWidth="1"/>
    <col min="8" max="8" width="17.00390625" style="1" customWidth="1"/>
    <col min="9" max="9" width="12.8515625" style="1" bestFit="1" customWidth="1"/>
    <col min="10" max="10" width="10.00390625" style="1" customWidth="1"/>
    <col min="11" max="11" width="11.421875" style="1" customWidth="1"/>
    <col min="12" max="12" width="13.00390625" style="1" bestFit="1" customWidth="1"/>
    <col min="13" max="13" width="13.140625" style="1" bestFit="1" customWidth="1"/>
    <col min="14" max="14" width="15.140625" style="1" customWidth="1"/>
    <col min="15" max="15" width="14.421875" style="1" customWidth="1"/>
    <col min="16" max="17" width="13.00390625" style="1" bestFit="1" customWidth="1"/>
    <col min="18" max="18" width="15.57421875" style="1" customWidth="1"/>
    <col min="19" max="16384" width="11.421875" style="1" customWidth="1"/>
  </cols>
  <sheetData>
    <row r="1" spans="2:8" s="3" customFormat="1" ht="30" customHeight="1">
      <c r="B1" s="3" t="s">
        <v>6</v>
      </c>
      <c r="C1" s="62" t="s">
        <v>26</v>
      </c>
      <c r="D1" s="62"/>
      <c r="E1" s="62"/>
      <c r="F1" s="62"/>
      <c r="G1" s="62"/>
      <c r="H1" s="62"/>
    </row>
    <row r="3" spans="2:13" s="11" customFormat="1" ht="12.75">
      <c r="B3" s="4" t="s">
        <v>0</v>
      </c>
      <c r="C3" s="14" t="s">
        <v>28</v>
      </c>
      <c r="D3" s="13"/>
      <c r="E3" s="13"/>
      <c r="F3" s="13" t="s">
        <v>1</v>
      </c>
      <c r="G3" s="12" t="s">
        <v>13</v>
      </c>
      <c r="H3" s="5"/>
      <c r="I3" s="6"/>
      <c r="M3" s="11" t="s">
        <v>33</v>
      </c>
    </row>
    <row r="4" spans="2:9" s="11" customFormat="1" ht="12.75">
      <c r="B4" s="7" t="s">
        <v>2</v>
      </c>
      <c r="C4" s="8">
        <v>2016</v>
      </c>
      <c r="D4" s="9"/>
      <c r="E4" s="9" t="s">
        <v>3</v>
      </c>
      <c r="F4" s="25" t="s">
        <v>42</v>
      </c>
      <c r="G4" s="25"/>
      <c r="H4" s="25"/>
      <c r="I4" s="44"/>
    </row>
    <row r="5" ht="11.25">
      <c r="O5" s="1" t="s">
        <v>33</v>
      </c>
    </row>
    <row r="6" spans="2:14" ht="42" customHeight="1">
      <c r="B6" s="63" t="s">
        <v>4</v>
      </c>
      <c r="C6" s="60" t="s">
        <v>7</v>
      </c>
      <c r="D6" s="60" t="s">
        <v>8</v>
      </c>
      <c r="E6" s="60" t="s">
        <v>9</v>
      </c>
      <c r="F6" s="60" t="s">
        <v>27</v>
      </c>
      <c r="G6" s="60" t="s">
        <v>30</v>
      </c>
      <c r="H6" s="60" t="s">
        <v>10</v>
      </c>
      <c r="K6" s="43"/>
      <c r="L6" s="43"/>
      <c r="M6" s="43"/>
      <c r="N6" s="43"/>
    </row>
    <row r="7" spans="2:14" ht="11.25">
      <c r="B7" s="64"/>
      <c r="C7" s="61"/>
      <c r="D7" s="61"/>
      <c r="E7" s="61"/>
      <c r="F7" s="61"/>
      <c r="G7" s="61"/>
      <c r="H7" s="61"/>
      <c r="K7" s="43"/>
      <c r="L7" s="43"/>
      <c r="M7" s="43"/>
      <c r="N7" s="43"/>
    </row>
    <row r="8" spans="2:18" s="2" customFormat="1" ht="14.25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 t="s">
        <v>11</v>
      </c>
      <c r="H8" s="15" t="s">
        <v>12</v>
      </c>
      <c r="K8" s="31"/>
      <c r="L8" s="48"/>
      <c r="M8" s="49"/>
      <c r="N8" s="48"/>
      <c r="O8" s="48"/>
      <c r="P8" s="48"/>
      <c r="Q8" s="48"/>
      <c r="R8" s="48"/>
    </row>
    <row r="9" spans="2:18" s="2" customFormat="1" ht="11.25">
      <c r="B9" s="16"/>
      <c r="C9" s="16"/>
      <c r="D9" s="16"/>
      <c r="E9" s="16"/>
      <c r="F9" s="16"/>
      <c r="G9" s="16"/>
      <c r="H9" s="16"/>
      <c r="K9" s="31"/>
      <c r="L9" s="48"/>
      <c r="M9" s="48"/>
      <c r="N9" s="52"/>
      <c r="O9" s="48"/>
      <c r="P9" s="53"/>
      <c r="Q9" s="48"/>
      <c r="R9" s="48"/>
    </row>
    <row r="10" spans="2:18" s="2" customFormat="1" ht="15">
      <c r="B10" s="17" t="s">
        <v>14</v>
      </c>
      <c r="C10" s="16"/>
      <c r="D10" s="16"/>
      <c r="E10" s="16"/>
      <c r="F10" s="16"/>
      <c r="G10" s="16"/>
      <c r="H10" s="16"/>
      <c r="K10" s="31"/>
      <c r="L10" s="48"/>
      <c r="M10" s="48"/>
      <c r="N10" s="51"/>
      <c r="O10" s="51"/>
      <c r="P10" s="51"/>
      <c r="Q10" s="48"/>
      <c r="R10" s="48"/>
    </row>
    <row r="11" spans="1:18" s="2" customFormat="1" ht="15">
      <c r="A11" s="2" t="s">
        <v>34</v>
      </c>
      <c r="B11" s="18" t="s">
        <v>15</v>
      </c>
      <c r="C11" s="23">
        <f>+VLOOKUP(A11,'[2]ejec 2do trim'!$A$3:$P$14,13,FALSE)</f>
        <v>12055.110000000015</v>
      </c>
      <c r="D11" s="23">
        <f>+VLOOKUP(A11,'[2]ejec 2do trim'!$A$3:$P$14,14,FALSE)</f>
        <v>11031.729999999981</v>
      </c>
      <c r="E11" s="23">
        <f>+VLOOKUP(A11,'[2]ejec 2do trim'!$A$3:$P$14,15,FALSE)</f>
        <v>11031.729999999981</v>
      </c>
      <c r="F11" s="23">
        <f>+VLOOKUP(A11,'[2]ejec 2do trim'!$A$3:$P$14,16,FALSE)</f>
        <v>11031.729999999981</v>
      </c>
      <c r="G11" s="23">
        <f>+D11-E11</f>
        <v>0</v>
      </c>
      <c r="H11" s="23">
        <f>+E11-F11</f>
        <v>0</v>
      </c>
      <c r="I11" s="59"/>
      <c r="K11" s="31"/>
      <c r="L11" s="48"/>
      <c r="M11" s="48"/>
      <c r="N11" s="51"/>
      <c r="O11" s="51"/>
      <c r="P11" s="51"/>
      <c r="Q11" s="48"/>
      <c r="R11" s="48"/>
    </row>
    <row r="12" spans="2:18" s="2" customFormat="1" ht="15.75" thickBot="1">
      <c r="B12" s="19"/>
      <c r="C12" s="16"/>
      <c r="D12" s="16"/>
      <c r="E12" s="16"/>
      <c r="F12" s="16"/>
      <c r="G12" s="16"/>
      <c r="H12" s="16"/>
      <c r="K12" s="31"/>
      <c r="L12" s="48"/>
      <c r="M12" s="48"/>
      <c r="N12" s="51"/>
      <c r="O12" s="51"/>
      <c r="P12" s="51"/>
      <c r="Q12" s="48"/>
      <c r="R12" s="48"/>
    </row>
    <row r="13" spans="2:27" s="2" customFormat="1" ht="16.5" thickBot="1">
      <c r="B13" s="47" t="s">
        <v>16</v>
      </c>
      <c r="C13" s="45">
        <f aca="true" t="shared" si="0" ref="C13:H13">SUM(C14:C16)</f>
        <v>5903170.17</v>
      </c>
      <c r="D13" s="36">
        <f t="shared" si="0"/>
        <v>3479116.8599999985</v>
      </c>
      <c r="E13" s="36">
        <f t="shared" si="0"/>
        <v>3479116.8599999985</v>
      </c>
      <c r="F13" s="36">
        <f t="shared" si="0"/>
        <v>3439592.25</v>
      </c>
      <c r="G13" s="36">
        <f t="shared" si="0"/>
        <v>0</v>
      </c>
      <c r="H13" s="36">
        <f t="shared" si="0"/>
        <v>39524.60999999847</v>
      </c>
      <c r="K13" s="31"/>
      <c r="L13" s="48"/>
      <c r="M13" s="48"/>
      <c r="N13" s="50"/>
      <c r="O13" s="48"/>
      <c r="P13" s="50"/>
      <c r="Q13" s="48"/>
      <c r="R13" s="48"/>
      <c r="S13" s="30"/>
      <c r="T13" s="30"/>
      <c r="U13" s="30"/>
      <c r="V13" s="30"/>
      <c r="W13" s="30"/>
      <c r="X13" s="30"/>
      <c r="Y13" s="30"/>
      <c r="Z13" s="30"/>
      <c r="AA13" s="30"/>
    </row>
    <row r="14" spans="1:18" s="30" customFormat="1" ht="15.75" hidden="1">
      <c r="A14" s="30" t="s">
        <v>35</v>
      </c>
      <c r="B14" s="46" t="s">
        <v>17</v>
      </c>
      <c r="C14" s="23">
        <f>+VLOOKUP(A14,'[2]ejec 2do trim'!$A$3:$P$14,13,FALSE)</f>
        <v>1098321.4699999997</v>
      </c>
      <c r="D14" s="23">
        <f>+VLOOKUP(A14,'[2]ejec 2do trim'!$A$3:$P$14,14,FALSE)</f>
        <v>902443.0399999999</v>
      </c>
      <c r="E14" s="23">
        <f>+VLOOKUP(A14,'[2]ejec 2do trim'!$A$3:$P$14,15,FALSE)</f>
        <v>902443.0399999999</v>
      </c>
      <c r="F14" s="23">
        <f>+VLOOKUP(A14,'[2]ejec 2do trim'!$A$3:$P$14,16,FALSE)</f>
        <v>883067.0399999999</v>
      </c>
      <c r="G14" s="38">
        <f aca="true" t="shared" si="1" ref="G14:H16">+D14-E14</f>
        <v>0</v>
      </c>
      <c r="H14" s="38">
        <f t="shared" si="1"/>
        <v>19376</v>
      </c>
      <c r="K14" s="31"/>
      <c r="L14" s="48"/>
      <c r="M14" s="48"/>
      <c r="N14" s="48"/>
      <c r="O14" s="50"/>
      <c r="P14" s="48"/>
      <c r="Q14" s="48"/>
      <c r="R14" s="48"/>
    </row>
    <row r="15" spans="1:18" s="30" customFormat="1" ht="11.25" hidden="1">
      <c r="A15" s="30" t="s">
        <v>36</v>
      </c>
      <c r="B15" s="37" t="s">
        <v>31</v>
      </c>
      <c r="C15" s="23">
        <v>0</v>
      </c>
      <c r="D15" s="38">
        <v>0</v>
      </c>
      <c r="E15" s="38">
        <v>0</v>
      </c>
      <c r="F15" s="38">
        <v>0</v>
      </c>
      <c r="G15" s="39">
        <f t="shared" si="1"/>
        <v>0</v>
      </c>
      <c r="H15" s="39">
        <f t="shared" si="1"/>
        <v>0</v>
      </c>
      <c r="K15" s="31"/>
      <c r="L15" s="48"/>
      <c r="M15" s="48"/>
      <c r="N15" s="48"/>
      <c r="O15" s="48"/>
      <c r="P15" s="48"/>
      <c r="Q15" s="48"/>
      <c r="R15" s="48"/>
    </row>
    <row r="16" spans="1:18" s="30" customFormat="1" ht="15.75" hidden="1">
      <c r="A16" s="30" t="s">
        <v>37</v>
      </c>
      <c r="B16" s="37" t="s">
        <v>18</v>
      </c>
      <c r="C16" s="23">
        <f>+VLOOKUP(A16,'[2]ejec 2do trim'!$A$3:$P$14,13,FALSE)</f>
        <v>4804848.7</v>
      </c>
      <c r="D16" s="23">
        <f>+VLOOKUP(A16,'[2]ejec 2do trim'!$A$3:$P$14,14,FALSE)</f>
        <v>2576673.8199999984</v>
      </c>
      <c r="E16" s="23">
        <f>+VLOOKUP(A16,'[2]ejec 2do trim'!$A$3:$P$14,15,FALSE)</f>
        <v>2576673.8199999984</v>
      </c>
      <c r="F16" s="23">
        <f>+VLOOKUP(A16,'[2]ejec 2do trim'!$A$3:$P$14,16,FALSE)</f>
        <v>2556525.21</v>
      </c>
      <c r="G16" s="39">
        <f t="shared" si="1"/>
        <v>0</v>
      </c>
      <c r="H16" s="39">
        <f t="shared" si="1"/>
        <v>20148.609999998473</v>
      </c>
      <c r="I16" s="42"/>
      <c r="K16" s="31" t="s">
        <v>33</v>
      </c>
      <c r="L16" s="48"/>
      <c r="M16" s="50"/>
      <c r="N16" s="51"/>
      <c r="O16" s="51"/>
      <c r="P16" s="54"/>
      <c r="Q16" s="48"/>
      <c r="R16" s="48"/>
    </row>
    <row r="17" spans="2:19" s="2" customFormat="1" ht="21.75" customHeight="1">
      <c r="B17" s="20" t="s">
        <v>19</v>
      </c>
      <c r="C17" s="41"/>
      <c r="D17" s="34"/>
      <c r="E17" s="26"/>
      <c r="F17" s="16"/>
      <c r="G17" s="16"/>
      <c r="H17" s="16"/>
      <c r="J17" s="30"/>
      <c r="K17" s="31"/>
      <c r="L17" s="48"/>
      <c r="M17" s="48"/>
      <c r="N17" s="48"/>
      <c r="O17" s="48"/>
      <c r="P17" s="48"/>
      <c r="Q17" s="48"/>
      <c r="R17" s="48"/>
      <c r="S17" s="35"/>
    </row>
    <row r="18" spans="2:19" s="2" customFormat="1" ht="15">
      <c r="B18" s="17" t="s">
        <v>20</v>
      </c>
      <c r="C18" s="16"/>
      <c r="D18" s="31"/>
      <c r="E18" s="16"/>
      <c r="F18" s="16"/>
      <c r="G18" s="16"/>
      <c r="H18" s="16"/>
      <c r="K18" s="31"/>
      <c r="L18" s="51"/>
      <c r="M18" s="49"/>
      <c r="N18" s="48"/>
      <c r="O18" s="48"/>
      <c r="P18" s="48"/>
      <c r="Q18" s="48"/>
      <c r="R18" s="48"/>
      <c r="S18" s="35"/>
    </row>
    <row r="19" spans="1:19" s="2" customFormat="1" ht="15">
      <c r="A19" s="2" t="s">
        <v>38</v>
      </c>
      <c r="B19" s="18" t="s">
        <v>21</v>
      </c>
      <c r="C19" s="23">
        <f>+VLOOKUP(A19,'[2]ejec 2do trim'!$A$3:$P$14,13,FALSE)</f>
        <v>5085705.54</v>
      </c>
      <c r="D19" s="23">
        <f>+VLOOKUP(A19,'[2]ejec 2do trim'!$A$3:$P$14,14,FALSE)</f>
        <v>5063865.54</v>
      </c>
      <c r="E19" s="23">
        <f>+VLOOKUP(A19,'[2]ejec 2do trim'!$A$3:$P$14,15,FALSE)</f>
        <v>5063865.54</v>
      </c>
      <c r="F19" s="23">
        <f>+VLOOKUP(A19,'[2]ejec 2do trim'!$A$3:$P$14,16,FALSE)</f>
        <v>5031299.04</v>
      </c>
      <c r="G19" s="23">
        <f>+D19-E19</f>
        <v>0</v>
      </c>
      <c r="H19" s="23">
        <f>+E19-F19</f>
        <v>32566.5</v>
      </c>
      <c r="K19" s="31"/>
      <c r="L19" s="51"/>
      <c r="M19" s="48"/>
      <c r="N19" s="52"/>
      <c r="O19" s="48"/>
      <c r="P19" s="53"/>
      <c r="Q19" s="48"/>
      <c r="R19" s="48"/>
      <c r="S19" s="35"/>
    </row>
    <row r="20" spans="2:19" s="2" customFormat="1" ht="15">
      <c r="B20" s="21"/>
      <c r="C20" s="16"/>
      <c r="D20" s="31"/>
      <c r="E20" s="16"/>
      <c r="F20" s="16"/>
      <c r="G20" s="16"/>
      <c r="H20" s="16"/>
      <c r="K20" s="31" t="s">
        <v>33</v>
      </c>
      <c r="L20" s="51"/>
      <c r="M20" s="48"/>
      <c r="N20" s="56"/>
      <c r="O20" s="51"/>
      <c r="P20" s="51"/>
      <c r="Q20" s="48"/>
      <c r="R20" s="48"/>
      <c r="S20" s="35"/>
    </row>
    <row r="21" spans="2:18" s="2" customFormat="1" ht="15">
      <c r="B21" s="22" t="s">
        <v>14</v>
      </c>
      <c r="C21" s="1"/>
      <c r="D21" s="29"/>
      <c r="E21" s="1"/>
      <c r="F21" s="1"/>
      <c r="G21" s="1"/>
      <c r="H21" s="1"/>
      <c r="K21" s="31"/>
      <c r="L21" s="51"/>
      <c r="M21" s="48"/>
      <c r="N21" s="56"/>
      <c r="O21" s="51"/>
      <c r="P21" s="51"/>
      <c r="Q21" s="48"/>
      <c r="R21" s="48"/>
    </row>
    <row r="22" spans="1:18" s="2" customFormat="1" ht="15.75">
      <c r="A22" s="2" t="s">
        <v>40</v>
      </c>
      <c r="B22" s="18" t="s">
        <v>23</v>
      </c>
      <c r="C22" s="23">
        <f>+VLOOKUP(A22,'[2]ejec 2do trim'!$A$3:$P$14,13,FALSE)</f>
        <v>15464105.07</v>
      </c>
      <c r="D22" s="23">
        <f>+VLOOKUP(A22,'[2]ejec 2do trim'!$A$3:$P$14,14,FALSE)</f>
        <v>3223205</v>
      </c>
      <c r="E22" s="23">
        <f>+VLOOKUP(A22,'[2]ejec 2do trim'!$A$3:$P$14,15,FALSE)</f>
        <v>3223205</v>
      </c>
      <c r="F22" s="23">
        <f>+VLOOKUP(A22,'[2]ejec 2do trim'!$A$3:$P$14,16,FALSE)</f>
        <v>3178165</v>
      </c>
      <c r="G22" s="23">
        <f>+D22-E22</f>
        <v>0</v>
      </c>
      <c r="H22" s="23">
        <f>+E22-F22</f>
        <v>45040</v>
      </c>
      <c r="K22" s="31"/>
      <c r="L22" s="50"/>
      <c r="M22" s="48"/>
      <c r="N22" s="56"/>
      <c r="O22" s="51"/>
      <c r="P22" s="51"/>
      <c r="Q22" s="48"/>
      <c r="R22" s="48"/>
    </row>
    <row r="23" spans="2:18" s="2" customFormat="1" ht="15.75">
      <c r="B23" s="21"/>
      <c r="C23" s="1"/>
      <c r="D23" s="1"/>
      <c r="E23" s="1"/>
      <c r="F23" s="1"/>
      <c r="G23" s="1"/>
      <c r="H23" s="1"/>
      <c r="L23" s="48"/>
      <c r="M23" s="48"/>
      <c r="N23" s="50"/>
      <c r="O23" s="48"/>
      <c r="P23" s="50"/>
      <c r="Q23" s="48"/>
      <c r="R23" s="48"/>
    </row>
    <row r="24" spans="2:18" s="2" customFormat="1" ht="15.75">
      <c r="B24" s="17" t="s">
        <v>24</v>
      </c>
      <c r="C24" s="1"/>
      <c r="D24" s="1"/>
      <c r="E24" s="1"/>
      <c r="F24" s="1"/>
      <c r="G24" s="1"/>
      <c r="H24" s="1"/>
      <c r="L24" s="48"/>
      <c r="M24" s="48"/>
      <c r="N24" s="48"/>
      <c r="O24" s="50"/>
      <c r="P24" s="48"/>
      <c r="Q24" s="48"/>
      <c r="R24" s="48"/>
    </row>
    <row r="25" spans="1:18" ht="11.25">
      <c r="A25" s="1" t="s">
        <v>39</v>
      </c>
      <c r="B25" s="18" t="s">
        <v>25</v>
      </c>
      <c r="C25" s="23">
        <f>+VLOOKUP(A25,'[2]ejec 2do trim'!$A$3:$P$14,13,FALSE)</f>
        <v>2742944.9400000013</v>
      </c>
      <c r="D25" s="23">
        <f>+VLOOKUP(A25,'[2]ejec 2do trim'!$A$3:$P$14,14,FALSE)</f>
        <v>15584056.329999998</v>
      </c>
      <c r="E25" s="23">
        <f>+VLOOKUP(A25,'[2]ejec 2do trim'!$A$3:$P$14,15,FALSE)</f>
        <v>15584056.329999998</v>
      </c>
      <c r="F25" s="23">
        <f>+VLOOKUP(A25,'[2]ejec 2do trim'!$A$3:$P$14,16,FALSE)</f>
        <v>15584056.329999998</v>
      </c>
      <c r="G25" s="23">
        <f>+D25-E25</f>
        <v>0</v>
      </c>
      <c r="H25" s="23">
        <f>+E25-F25</f>
        <v>0</v>
      </c>
      <c r="L25" s="57"/>
      <c r="M25" s="48"/>
      <c r="N25" s="48"/>
      <c r="O25" s="48"/>
      <c r="P25" s="48"/>
      <c r="Q25" s="57"/>
      <c r="R25" s="57"/>
    </row>
    <row r="26" spans="12:18" ht="15.75">
      <c r="L26" s="57"/>
      <c r="M26" s="50"/>
      <c r="N26" s="51"/>
      <c r="O26" s="51"/>
      <c r="P26" s="54"/>
      <c r="Q26" s="57"/>
      <c r="R26" s="57"/>
    </row>
    <row r="27" spans="2:18" ht="15">
      <c r="B27" s="20" t="s">
        <v>19</v>
      </c>
      <c r="C27" s="16"/>
      <c r="D27" s="16"/>
      <c r="E27" s="16"/>
      <c r="F27" s="16"/>
      <c r="G27" s="16"/>
      <c r="H27" s="16"/>
      <c r="L27" s="57"/>
      <c r="M27" s="51"/>
      <c r="N27" s="51"/>
      <c r="O27" s="55"/>
      <c r="P27" s="54"/>
      <c r="Q27" s="57"/>
      <c r="R27" s="57"/>
    </row>
    <row r="28" spans="2:18" ht="11.25">
      <c r="B28" s="17" t="s">
        <v>22</v>
      </c>
      <c r="C28" s="16"/>
      <c r="D28" s="16"/>
      <c r="E28" s="16"/>
      <c r="F28" s="16"/>
      <c r="G28" s="16"/>
      <c r="H28" s="16"/>
      <c r="L28" s="57"/>
      <c r="M28" s="57"/>
      <c r="N28" s="57"/>
      <c r="O28" s="57"/>
      <c r="P28" s="57"/>
      <c r="Q28" s="57"/>
      <c r="R28" s="57"/>
    </row>
    <row r="29" spans="1:18" ht="11.25">
      <c r="A29" s="1" t="s">
        <v>41</v>
      </c>
      <c r="B29" s="18" t="s">
        <v>21</v>
      </c>
      <c r="C29" s="23">
        <f>+VLOOKUP(A29,'[2]ejec 2do trim'!$A$3:$P$14,13,FALSE)</f>
        <v>1125982.6600000001</v>
      </c>
      <c r="D29" s="23">
        <f>+VLOOKUP(A29,'[2]ejec 2do trim'!$A$3:$P$14,14,FALSE)</f>
        <v>1125982.6600000001</v>
      </c>
      <c r="E29" s="23">
        <f>+VLOOKUP(A29,'[2]ejec 2do trim'!$A$3:$P$14,15,FALSE)</f>
        <v>1125982.6600000001</v>
      </c>
      <c r="F29" s="23">
        <f>+VLOOKUP(A29,'[2]ejec 2do trim'!$A$3:$P$14,16,FALSE)</f>
        <v>1099396.53</v>
      </c>
      <c r="G29" s="23">
        <f>+D29-E29</f>
        <v>0</v>
      </c>
      <c r="H29" s="23">
        <f>+E29-F29</f>
        <v>26586.13000000012</v>
      </c>
      <c r="L29" s="57"/>
      <c r="M29" s="57"/>
      <c r="N29" s="57"/>
      <c r="O29" s="57"/>
      <c r="P29" s="57"/>
      <c r="Q29" s="57"/>
      <c r="R29" s="57"/>
    </row>
    <row r="30" spans="2:18" ht="14.25">
      <c r="B30" s="21"/>
      <c r="C30" s="16"/>
      <c r="D30" s="16"/>
      <c r="E30" s="16"/>
      <c r="F30" s="16"/>
      <c r="G30" s="16"/>
      <c r="H30" s="16"/>
      <c r="L30" s="57"/>
      <c r="M30" s="49"/>
      <c r="N30" s="48"/>
      <c r="O30" s="48"/>
      <c r="P30" s="48"/>
      <c r="Q30" s="48"/>
      <c r="R30" s="57"/>
    </row>
    <row r="31" spans="2:18" ht="11.25">
      <c r="B31" s="17" t="s">
        <v>29</v>
      </c>
      <c r="C31" s="29"/>
      <c r="D31" s="29"/>
      <c r="E31" s="29"/>
      <c r="F31" s="29"/>
      <c r="G31" s="29"/>
      <c r="H31" s="29"/>
      <c r="L31" s="57"/>
      <c r="M31" s="48"/>
      <c r="N31" s="52"/>
      <c r="O31" s="48"/>
      <c r="P31" s="53"/>
      <c r="Q31" s="48"/>
      <c r="R31" s="57"/>
    </row>
    <row r="32" spans="2:18" ht="15">
      <c r="B32" s="17" t="s">
        <v>29</v>
      </c>
      <c r="C32" s="23">
        <f>+'[2]ejec 2do trim'!$M$11+'[2]ejec 2do trim'!$M$12+'[2]ejec 2do trim'!$M$13+'[2]ejec 2do trim'!$M$14</f>
        <v>2191344.2599999993</v>
      </c>
      <c r="D32" s="23">
        <f>+'[2]ejec 2do trim'!$N$11+'[2]ejec 2do trim'!$N$12+'[2]ejec 2do trim'!$N$13+'[2]ejec 2do trim'!$N$14</f>
        <v>2191344.2599999993</v>
      </c>
      <c r="E32" s="23">
        <f>+'[2]ejec 2do trim'!$O$11+'[2]ejec 2do trim'!$O$12+'[2]ejec 2do trim'!$O$13+'[2]ejec 2do trim'!$O$14</f>
        <v>2191344.2599999993</v>
      </c>
      <c r="F32" s="23">
        <f>+'[2]ejec 2do trim'!$P$11+'[2]ejec 2do trim'!$P$12+'[2]ejec 2do trim'!$P$13+'[2]ejec 2do trim'!$P$14</f>
        <v>2191344.2599999993</v>
      </c>
      <c r="G32" s="23">
        <f>+D32-E32</f>
        <v>0</v>
      </c>
      <c r="H32" s="23">
        <f>+E32-F32</f>
        <v>0</v>
      </c>
      <c r="L32" s="57"/>
      <c r="M32" s="48"/>
      <c r="N32" s="56"/>
      <c r="O32" s="51"/>
      <c r="P32" s="51"/>
      <c r="Q32" s="48"/>
      <c r="R32" s="57"/>
    </row>
    <row r="33" spans="2:18" ht="15">
      <c r="B33" s="17"/>
      <c r="C33" s="27"/>
      <c r="D33" s="27"/>
      <c r="E33" s="27"/>
      <c r="F33" s="27"/>
      <c r="G33" s="27"/>
      <c r="H33" s="27"/>
      <c r="L33" s="57"/>
      <c r="M33" s="48"/>
      <c r="N33" s="56"/>
      <c r="O33" s="51"/>
      <c r="P33" s="51"/>
      <c r="Q33" s="48"/>
      <c r="R33" s="57"/>
    </row>
    <row r="34" spans="2:18" ht="15">
      <c r="B34" s="17" t="s">
        <v>32</v>
      </c>
      <c r="C34" s="27"/>
      <c r="D34" s="27"/>
      <c r="E34" s="27"/>
      <c r="F34" s="27"/>
      <c r="G34" s="27"/>
      <c r="H34" s="27"/>
      <c r="L34" s="57"/>
      <c r="M34" s="48"/>
      <c r="N34" s="56"/>
      <c r="O34" s="51"/>
      <c r="P34" s="51"/>
      <c r="Q34" s="48"/>
      <c r="R34" s="57"/>
    </row>
    <row r="35" spans="2:18" ht="15.75">
      <c r="B35" s="17" t="s">
        <v>32</v>
      </c>
      <c r="C35" s="23">
        <v>0</v>
      </c>
      <c r="D35" s="23">
        <v>0</v>
      </c>
      <c r="E35" s="23">
        <v>0</v>
      </c>
      <c r="F35" s="23">
        <v>0</v>
      </c>
      <c r="G35" s="23">
        <f>+D35-E35</f>
        <v>0</v>
      </c>
      <c r="H35" s="23">
        <v>0</v>
      </c>
      <c r="L35" s="57"/>
      <c r="M35" s="48"/>
      <c r="N35" s="50"/>
      <c r="O35" s="48"/>
      <c r="P35" s="50"/>
      <c r="Q35" s="54"/>
      <c r="R35" s="57"/>
    </row>
    <row r="36" spans="12:18" ht="15.75">
      <c r="L36" s="57"/>
      <c r="M36" s="48"/>
      <c r="N36" s="48"/>
      <c r="O36" s="50"/>
      <c r="P36" s="48"/>
      <c r="Q36" s="48"/>
      <c r="R36" s="57"/>
    </row>
    <row r="37" spans="2:18" ht="11.25">
      <c r="B37" s="10" t="s">
        <v>5</v>
      </c>
      <c r="C37" s="24">
        <f aca="true" t="shared" si="2" ref="C37:H37">SUM(C11:C36)-C13</f>
        <v>32525307.749999993</v>
      </c>
      <c r="D37" s="24">
        <f t="shared" si="2"/>
        <v>30678602.379999995</v>
      </c>
      <c r="E37" s="24">
        <f t="shared" si="2"/>
        <v>30678602.379999995</v>
      </c>
      <c r="F37" s="24">
        <f t="shared" si="2"/>
        <v>30534885.14</v>
      </c>
      <c r="G37" s="24">
        <f t="shared" si="2"/>
        <v>0</v>
      </c>
      <c r="H37" s="24">
        <f t="shared" si="2"/>
        <v>143717.2399999986</v>
      </c>
      <c r="L37" s="57"/>
      <c r="M37" s="48"/>
      <c r="N37" s="48"/>
      <c r="O37" s="48"/>
      <c r="P37" s="48"/>
      <c r="Q37" s="57"/>
      <c r="R37" s="57"/>
    </row>
    <row r="38" spans="2:18" ht="15.75">
      <c r="B38" s="29"/>
      <c r="C38" s="40"/>
      <c r="D38" s="40"/>
      <c r="E38" s="40"/>
      <c r="F38" s="40"/>
      <c r="G38" s="40"/>
      <c r="H38" s="40"/>
      <c r="I38" s="29"/>
      <c r="J38" s="29"/>
      <c r="L38" s="57"/>
      <c r="M38" s="50"/>
      <c r="N38" s="51"/>
      <c r="O38" s="51"/>
      <c r="P38" s="54"/>
      <c r="Q38" s="57"/>
      <c r="R38" s="57"/>
    </row>
    <row r="39" spans="2:18" ht="15">
      <c r="B39" s="32"/>
      <c r="C39" s="33"/>
      <c r="D39" s="33"/>
      <c r="E39" s="33"/>
      <c r="F39" s="33"/>
      <c r="G39" s="33"/>
      <c r="H39" s="33"/>
      <c r="I39" s="29"/>
      <c r="J39" s="29"/>
      <c r="L39" s="57"/>
      <c r="M39" s="51"/>
      <c r="N39" s="51"/>
      <c r="O39" s="55"/>
      <c r="P39" s="54"/>
      <c r="Q39" s="57"/>
      <c r="R39" s="57"/>
    </row>
    <row r="40" spans="2:18" ht="11.25">
      <c r="B40" s="29"/>
      <c r="C40" s="29"/>
      <c r="D40" s="29"/>
      <c r="E40" s="29"/>
      <c r="F40" s="29"/>
      <c r="G40" s="29"/>
      <c r="H40" s="29"/>
      <c r="I40" s="29"/>
      <c r="J40" s="29"/>
      <c r="L40" s="57"/>
      <c r="M40" s="57"/>
      <c r="N40" s="57"/>
      <c r="O40" s="57"/>
      <c r="P40" s="57"/>
      <c r="Q40" s="57"/>
      <c r="R40" s="57"/>
    </row>
    <row r="41" spans="2:18" ht="11.25">
      <c r="B41" s="29"/>
      <c r="C41" s="29"/>
      <c r="D41" s="29"/>
      <c r="E41" s="29"/>
      <c r="F41" s="29"/>
      <c r="G41" s="29"/>
      <c r="H41" s="29"/>
      <c r="I41" s="29"/>
      <c r="J41" s="29"/>
      <c r="L41" s="57"/>
      <c r="M41" s="57"/>
      <c r="N41" s="57"/>
      <c r="O41" s="57"/>
      <c r="P41" s="57"/>
      <c r="Q41" s="57"/>
      <c r="R41" s="57"/>
    </row>
    <row r="42" spans="12:18" ht="14.25">
      <c r="L42" s="57"/>
      <c r="M42" s="49"/>
      <c r="N42" s="48"/>
      <c r="O42" s="48"/>
      <c r="P42" s="48"/>
      <c r="Q42" s="48"/>
      <c r="R42" s="57"/>
    </row>
    <row r="43" spans="12:18" ht="11.25">
      <c r="L43" s="57"/>
      <c r="M43" s="48"/>
      <c r="N43" s="52"/>
      <c r="O43" s="48"/>
      <c r="P43" s="53"/>
      <c r="Q43" s="48"/>
      <c r="R43" s="57"/>
    </row>
    <row r="44" spans="12:18" ht="15">
      <c r="L44" s="57"/>
      <c r="M44" s="48"/>
      <c r="N44" s="56"/>
      <c r="O44" s="51"/>
      <c r="P44" s="51"/>
      <c r="Q44" s="48"/>
      <c r="R44" s="57"/>
    </row>
    <row r="45" spans="6:18" ht="15">
      <c r="F45" s="28"/>
      <c r="L45" s="57"/>
      <c r="M45" s="48"/>
      <c r="N45" s="56"/>
      <c r="O45" s="51"/>
      <c r="P45" s="51"/>
      <c r="Q45" s="48"/>
      <c r="R45" s="57"/>
    </row>
    <row r="46" spans="12:18" ht="15">
      <c r="L46" s="57"/>
      <c r="M46" s="48"/>
      <c r="N46" s="56"/>
      <c r="O46" s="51"/>
      <c r="P46" s="51"/>
      <c r="Q46" s="48"/>
      <c r="R46" s="57"/>
    </row>
    <row r="47" spans="12:18" ht="15.75">
      <c r="L47" s="57"/>
      <c r="M47" s="48"/>
      <c r="N47" s="50"/>
      <c r="O47" s="48"/>
      <c r="P47" s="50"/>
      <c r="Q47" s="54"/>
      <c r="R47" s="57"/>
    </row>
    <row r="48" spans="12:18" ht="15.75">
      <c r="L48" s="57"/>
      <c r="M48" s="48"/>
      <c r="N48" s="48"/>
      <c r="O48" s="50"/>
      <c r="P48" s="48"/>
      <c r="Q48" s="48"/>
      <c r="R48" s="57"/>
    </row>
    <row r="49" spans="12:18" ht="11.25">
      <c r="L49" s="57"/>
      <c r="M49" s="48"/>
      <c r="N49" s="48"/>
      <c r="O49" s="48"/>
      <c r="P49" s="48"/>
      <c r="Q49" s="57"/>
      <c r="R49" s="57"/>
    </row>
    <row r="50" spans="12:18" ht="15.75">
      <c r="L50" s="57"/>
      <c r="M50" s="50"/>
      <c r="N50" s="51"/>
      <c r="O50" s="51"/>
      <c r="P50" s="54"/>
      <c r="Q50" s="57"/>
      <c r="R50" s="57"/>
    </row>
    <row r="51" spans="12:18" ht="15">
      <c r="L51" s="57"/>
      <c r="M51" s="51"/>
      <c r="N51" s="51"/>
      <c r="O51" s="58"/>
      <c r="P51" s="54"/>
      <c r="Q51" s="57"/>
      <c r="R51" s="57"/>
    </row>
  </sheetData>
  <sheetProtection/>
  <mergeCells count="8">
    <mergeCell ref="H6:H7"/>
    <mergeCell ref="C1:H1"/>
    <mergeCell ref="B6:B7"/>
    <mergeCell ref="C6:C7"/>
    <mergeCell ref="D6:D7"/>
    <mergeCell ref="E6:E7"/>
    <mergeCell ref="F6:F7"/>
    <mergeCell ref="G6:G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scale="80" r:id="rId2"/>
  <headerFooter alignWithMargins="0">
    <oddHeader>&amp;C&amp;G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UCPP</cp:lastModifiedBy>
  <cp:lastPrinted>2016-06-24T16:29:46Z</cp:lastPrinted>
  <dcterms:created xsi:type="dcterms:W3CDTF">2005-10-26T19:29:53Z</dcterms:created>
  <dcterms:modified xsi:type="dcterms:W3CDTF">2016-08-17T12:58:08Z</dcterms:modified>
  <cp:category/>
  <cp:version/>
  <cp:contentType/>
  <cp:contentStatus/>
</cp:coreProperties>
</file>